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E22" i="87"/>
  <c r="E21"/>
  <c r="E36"/>
  <c r="C36" s="1"/>
  <c r="D36" s="1"/>
  <c r="C29"/>
  <c r="C30"/>
  <c r="C31"/>
  <c r="C32"/>
  <c r="C33"/>
  <c r="C34"/>
  <c r="D34" s="1"/>
  <c r="D35"/>
  <c r="C41"/>
  <c r="D41" s="1"/>
  <c r="C37"/>
  <c r="D33"/>
  <c r="D30"/>
  <c r="C18" l="1"/>
  <c r="D45" l="1"/>
  <c r="C11" s="1"/>
  <c r="D29"/>
  <c r="D32"/>
  <c r="D3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C11"/>
  <c r="D50" i="89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C17" i="8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/>
  <c r="C20"/>
  <c r="E19"/>
  <c r="D19"/>
  <c r="C18"/>
  <c r="C17"/>
  <c r="F17" s="1"/>
  <c r="C12"/>
  <c r="C25" s="1"/>
  <c r="F25" s="1"/>
  <c r="D50" i="83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76"/>
  <c r="E27"/>
  <c r="D27" s="1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C11" s="1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D50" i="69"/>
  <c r="C11" s="1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D45" i="66"/>
  <c r="C11"/>
  <c r="C12"/>
  <c r="C21" i="70" l="1"/>
  <c r="F21" s="1"/>
  <c r="E18" i="90"/>
  <c r="D20"/>
  <c r="D20" i="74"/>
  <c r="D20" i="75"/>
  <c r="F20" i="70"/>
  <c r="C25" i="87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D28" s="1"/>
  <c r="C31" s="1"/>
  <c r="D31" s="1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D28"/>
  <c r="C31" s="1"/>
  <c r="E31" s="1"/>
  <c r="F31" s="1"/>
  <c r="F28" i="83"/>
  <c r="C28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D20" l="1"/>
  <c r="D27" s="1"/>
  <c r="C27"/>
  <c r="D28" l="1"/>
  <c r="D43"/>
</calcChain>
</file>

<file path=xl/sharedStrings.xml><?xml version="1.0" encoding="utf-8"?>
<sst xmlns="http://schemas.openxmlformats.org/spreadsheetml/2006/main" count="1263" uniqueCount="153">
  <si>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</si>
  <si>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</si>
  <si>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</si>
  <si>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</si>
  <si>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</si>
  <si>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</si>
  <si>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</si>
  <si>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</si>
  <si>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</si>
  <si>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</si>
  <si>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</si>
  <si>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</si>
  <si>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</si>
  <si>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</si>
  <si>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</si>
  <si>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</si>
  <si>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</si>
  <si>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</si>
  <si>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</si>
  <si>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</si>
  <si>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</si>
  <si>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</si>
  <si>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</si>
  <si>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</si>
  <si>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</si>
  <si>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</si>
  <si>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</si>
  <si>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</si>
  <si>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</si>
  <si>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</si>
  <si>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</si>
  <si>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</si>
  <si>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</si>
  <si>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</si>
  <si>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</si>
  <si>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</si>
  <si>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</si>
  <si>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</si>
  <si>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</si>
  <si>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</si>
  <si>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</si>
  <si>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</si>
  <si>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</si>
  <si>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</si>
  <si>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</si>
  <si>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</si>
  <si>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</si>
  <si>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</si>
  <si>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</si>
  <si>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</si>
  <si>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</si>
  <si>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</si>
  <si>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</si>
  <si>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</si>
  <si>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</si>
  <si>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</si>
  <si>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</si>
  <si>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</si>
  <si>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</si>
  <si>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</si>
  <si>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</si>
  <si>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</si>
  <si>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</si>
  <si>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</si>
  <si>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</si>
  <si>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</si>
  <si>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</si>
  <si>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</si>
  <si>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</si>
  <si>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</si>
  <si>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</si>
  <si>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</si>
  <si>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</si>
  <si>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</si>
  <si>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</si>
  <si>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</si>
  <si>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</si>
  <si>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</si>
  <si>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</si>
  <si>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</si>
  <si>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</si>
  <si>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</si>
  <si>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</si>
  <si>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</si>
  <si>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</si>
  <si>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</si>
  <si>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</si>
  <si>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</si>
  <si>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</si>
  <si>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</si>
  <si>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</si>
  <si>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</si>
  <si>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</si>
  <si>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</si>
  <si>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</si>
  <si>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</si>
  <si>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</si>
  <si>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</si>
  <si>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</si>
  <si>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</si>
  <si>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</si>
  <si>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</si>
  <si>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</si>
  <si>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</si>
  <si>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</si>
  <si>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</si>
  <si>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</si>
  <si>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</si>
  <si>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</si>
  <si>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</si>
  <si>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</si>
  <si>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</si>
  <si>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</si>
  <si>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</si>
  <si>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</si>
  <si>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</si>
  <si>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</si>
  <si>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</si>
  <si>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</si>
  <si>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</si>
  <si>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</si>
  <si>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</si>
  <si>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</si>
  <si>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</si>
  <si>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</si>
  <si>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</si>
  <si>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</si>
  <si>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</si>
  <si>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</si>
  <si>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</si>
  <si>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</si>
  <si>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</si>
  <si>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</si>
  <si>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</si>
  <si>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</si>
  <si>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</si>
  <si>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</si>
  <si>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3.5.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</si>
  <si>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</si>
  <si>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</si>
  <si>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</si>
  <si>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</si>
  <si>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</si>
  <si>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</si>
  <si>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</si>
  <si>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</si>
  <si>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</si>
  <si>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</si>
  <si>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</si>
  <si>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Ремонт кровли</t>
  </si>
  <si>
    <t>План работ и услуг по содержанию и ремонту общего имущества МКД на 2021 год по адресу:                                                                           Кавалерийская, 13</t>
  </si>
  <si>
    <t>Асфальтирование отмостки за домом</t>
  </si>
  <si>
    <t>Ремонт балконов (пожарный выход-9 этаж)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</si>
</sst>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wrapText="1"/>
    </xf>
    <xf numFmtId="2" fontId="12" fillId="0" borderId="6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30.6" customHeight="1">
      <c r="A2" s="148" t="s">
        <v>66</v>
      </c>
      <c r="B2" s="148"/>
      <c r="C2" s="148"/>
      <c r="D2" s="148"/>
      <c r="E2" s="148"/>
      <c r="F2" s="148"/>
      <c r="G2" s="14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9" t="s">
        <v>50</v>
      </c>
      <c r="D4" s="150"/>
      <c r="E4" s="150"/>
      <c r="F4" s="42"/>
    </row>
    <row r="5" spans="1:7">
      <c r="B5" s="9" t="s">
        <v>1</v>
      </c>
      <c r="C5" s="151">
        <v>4</v>
      </c>
      <c r="D5" s="152"/>
      <c r="E5" s="152"/>
      <c r="F5" s="43"/>
    </row>
    <row r="6" spans="1:7">
      <c r="B6" s="10" t="s">
        <v>2</v>
      </c>
      <c r="C6" s="151">
        <v>7505.5</v>
      </c>
      <c r="D6" s="152"/>
      <c r="E6" s="152"/>
      <c r="F6" s="43"/>
    </row>
    <row r="7" spans="1:7" ht="18.75" customHeight="1">
      <c r="B7" s="39" t="s">
        <v>47</v>
      </c>
      <c r="C7" s="144">
        <v>64200</v>
      </c>
      <c r="D7" s="145"/>
      <c r="E7" s="146"/>
      <c r="F7" s="44"/>
    </row>
    <row r="8" spans="1:7">
      <c r="B8" s="56"/>
      <c r="D8" s="38">
        <v>9</v>
      </c>
    </row>
    <row r="9" spans="1:7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7" t="s">
        <v>34</v>
      </c>
      <c r="C46" s="15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9.75" customHeight="1">
      <c r="A2" s="175" t="s">
        <v>115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116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3926.2</v>
      </c>
      <c r="D6" s="179"/>
      <c r="E6" s="17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117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10</v>
      </c>
      <c r="D5" s="179"/>
      <c r="E5" s="179"/>
      <c r="F5" s="77"/>
    </row>
    <row r="6" spans="1:7" ht="19.5">
      <c r="B6" s="78" t="s">
        <v>2</v>
      </c>
      <c r="C6" s="178">
        <v>17699.099999999999</v>
      </c>
      <c r="D6" s="179"/>
      <c r="E6" s="179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9" customHeight="1">
      <c r="A2" s="175" t="s">
        <v>118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3240.8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7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119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3239.5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5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2" customHeight="1">
      <c r="A2" s="175" t="s">
        <v>120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7</v>
      </c>
      <c r="D5" s="179"/>
      <c r="E5" s="179"/>
      <c r="F5" s="77"/>
    </row>
    <row r="6" spans="1:7" ht="19.5">
      <c r="B6" s="78" t="s">
        <v>2</v>
      </c>
      <c r="C6" s="178">
        <v>13949.96</v>
      </c>
      <c r="D6" s="179"/>
      <c r="E6" s="17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72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121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2</v>
      </c>
      <c r="D5" s="179"/>
      <c r="E5" s="179"/>
      <c r="F5" s="77"/>
    </row>
    <row r="6" spans="1:7" ht="19.5">
      <c r="B6" s="78" t="s">
        <v>2</v>
      </c>
      <c r="C6" s="178">
        <v>3950.5</v>
      </c>
      <c r="D6" s="179"/>
      <c r="E6" s="179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" customHeight="1">
      <c r="A2" s="175" t="s">
        <v>122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3241.8</v>
      </c>
      <c r="D6" s="179"/>
      <c r="E6" s="179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5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123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3250.9</v>
      </c>
      <c r="D6" s="179"/>
      <c r="E6" s="179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1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124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3252.6</v>
      </c>
      <c r="D6" s="179"/>
      <c r="E6" s="179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1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125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3248</v>
      </c>
      <c r="D6" s="179"/>
      <c r="E6" s="179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2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5.25" customHeight="1">
      <c r="A2" s="175" t="s">
        <v>109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11183.8</v>
      </c>
      <c r="D6" s="179"/>
      <c r="E6" s="17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4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8.25" customHeight="1">
      <c r="A2" s="175" t="s">
        <v>126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3254.9</v>
      </c>
      <c r="D6" s="179"/>
      <c r="E6" s="179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1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8.25" customHeight="1">
      <c r="A2" s="175" t="s">
        <v>127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3254</v>
      </c>
      <c r="D6" s="179"/>
      <c r="E6" s="179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25" zoomScale="77" zoomScaleNormal="77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6.855468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/>
    </row>
    <row r="2" spans="1:5" ht="35.25" customHeight="1">
      <c r="A2" s="175" t="s">
        <v>150</v>
      </c>
      <c r="B2" s="175"/>
      <c r="C2" s="175"/>
      <c r="D2" s="175"/>
      <c r="E2" s="175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6" t="s">
        <v>110</v>
      </c>
      <c r="D4" s="177"/>
      <c r="E4" s="177"/>
    </row>
    <row r="5" spans="1:5" ht="19.5">
      <c r="B5" s="73" t="s">
        <v>1</v>
      </c>
      <c r="C5" s="178">
        <v>1</v>
      </c>
      <c r="D5" s="179"/>
      <c r="E5" s="179"/>
    </row>
    <row r="6" spans="1:5" ht="19.5">
      <c r="B6" s="78" t="s">
        <v>2</v>
      </c>
      <c r="C6" s="178">
        <v>4483.8999999999996</v>
      </c>
      <c r="D6" s="179"/>
      <c r="E6" s="179"/>
    </row>
    <row r="7" spans="1:5" ht="19.5">
      <c r="B7" s="78" t="s">
        <v>89</v>
      </c>
      <c r="C7" s="79">
        <v>350</v>
      </c>
      <c r="D7" s="80"/>
      <c r="E7" s="81"/>
    </row>
    <row r="8" spans="1:5" ht="19.5">
      <c r="B8" s="98"/>
      <c r="C8" s="171"/>
      <c r="D8" s="172"/>
      <c r="E8" s="173"/>
    </row>
    <row r="9" spans="1:5" ht="19.5">
      <c r="B9" s="108" t="s">
        <v>91</v>
      </c>
      <c r="C9" s="105">
        <v>998553.14</v>
      </c>
      <c r="D9" s="106"/>
      <c r="E9" s="107"/>
    </row>
    <row r="10" spans="1:5">
      <c r="B10" s="87" t="s">
        <v>87</v>
      </c>
      <c r="C10" s="88">
        <v>8.5</v>
      </c>
      <c r="D10" s="66"/>
      <c r="E10" s="46"/>
    </row>
    <row r="11" spans="1:5">
      <c r="B11" s="87" t="s">
        <v>93</v>
      </c>
      <c r="C11" s="88">
        <f>D45*12</f>
        <v>87648</v>
      </c>
      <c r="D11" s="66"/>
      <c r="E11" s="46"/>
    </row>
    <row r="12" spans="1:5">
      <c r="B12" s="87" t="s">
        <v>88</v>
      </c>
      <c r="C12" s="89">
        <f>C6*C10*12</f>
        <v>457357.79999999993</v>
      </c>
      <c r="D12" s="66">
        <f>C12/12</f>
        <v>38113.149999999994</v>
      </c>
      <c r="E12" s="46"/>
    </row>
    <row r="13" spans="1:5">
      <c r="A13" s="180"/>
      <c r="B13" s="181"/>
      <c r="C13" s="181"/>
      <c r="D13" s="181"/>
      <c r="E13" s="177"/>
    </row>
    <row r="14" spans="1:5">
      <c r="A14" s="111"/>
      <c r="B14" s="112"/>
      <c r="C14" s="112"/>
      <c r="D14" s="113"/>
      <c r="E14" s="114"/>
    </row>
    <row r="15" spans="1:5" ht="18.75" customHeight="1">
      <c r="A15" s="182" t="s">
        <v>4</v>
      </c>
      <c r="B15" s="163" t="s">
        <v>5</v>
      </c>
      <c r="C15" s="184" t="s">
        <v>32</v>
      </c>
      <c r="D15" s="186" t="s">
        <v>43</v>
      </c>
      <c r="E15" s="187"/>
    </row>
    <row r="16" spans="1:5" ht="75">
      <c r="A16" s="183"/>
      <c r="B16" s="164"/>
      <c r="C16" s="185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20805.295999999998</v>
      </c>
      <c r="D17" s="15">
        <v>4.6399999999999997</v>
      </c>
      <c r="E17" s="15">
        <f>C17*12</f>
        <v>249663.55199999997</v>
      </c>
    </row>
    <row r="18" spans="1:5">
      <c r="A18" s="100" t="s">
        <v>10</v>
      </c>
      <c r="B18" s="18" t="s">
        <v>11</v>
      </c>
      <c r="C18" s="15">
        <f>0.67*C6</f>
        <v>3004.2129999999997</v>
      </c>
      <c r="D18" s="15">
        <v>0.67</v>
      </c>
      <c r="E18" s="15">
        <f>C18*12</f>
        <v>36050.555999999997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0.30107718727001048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v>7.3</v>
      </c>
      <c r="D20" s="15">
        <f>C20/C6</f>
        <v>1.6280470126452419E-3</v>
      </c>
      <c r="E20" s="3">
        <v>87.57</v>
      </c>
    </row>
    <row r="21" spans="1:5">
      <c r="A21" s="118" t="s">
        <v>14</v>
      </c>
      <c r="B21" s="1" t="s">
        <v>38</v>
      </c>
      <c r="C21" s="15">
        <f t="shared" ref="C21" si="0">E21/12</f>
        <v>29.166666666666668</v>
      </c>
      <c r="D21" s="54">
        <f>C21/C6</f>
        <v>6.5047540459570174E-3</v>
      </c>
      <c r="E21" s="15">
        <f>C7*1</f>
        <v>350</v>
      </c>
    </row>
    <row r="22" spans="1:5">
      <c r="A22" s="118" t="s">
        <v>45</v>
      </c>
      <c r="B22" s="1" t="s">
        <v>85</v>
      </c>
      <c r="C22" s="15">
        <f>E22/12</f>
        <v>61.25</v>
      </c>
      <c r="D22" s="54">
        <f>C22/C6</f>
        <v>1.3659983496509737E-2</v>
      </c>
      <c r="E22" s="15">
        <f>C7*2.1</f>
        <v>735</v>
      </c>
    </row>
    <row r="23" spans="1:5" s="119" customFormat="1">
      <c r="A23" s="118" t="s">
        <v>132</v>
      </c>
      <c r="B23" s="1" t="s">
        <v>37</v>
      </c>
      <c r="C23" s="15">
        <f>C12*12%/12</f>
        <v>4573.5779999999986</v>
      </c>
      <c r="D23" s="15">
        <f>C23/C6</f>
        <v>1.0199999999999998</v>
      </c>
      <c r="E23" s="3">
        <f>C12*12%</f>
        <v>54882.935999999987</v>
      </c>
    </row>
    <row r="24" spans="1:5" ht="37.5">
      <c r="A24" s="118" t="s">
        <v>133</v>
      </c>
      <c r="B24" s="1" t="s">
        <v>83</v>
      </c>
      <c r="C24" s="15">
        <f>C12*0.9%/12</f>
        <v>343.01835</v>
      </c>
      <c r="D24" s="15">
        <f>C24/C6</f>
        <v>7.6500000000000012E-2</v>
      </c>
      <c r="E24" s="3">
        <f>C12*0.9%</f>
        <v>4116.2201999999997</v>
      </c>
    </row>
    <row r="25" spans="1:5" s="119" customFormat="1">
      <c r="A25" s="118" t="s">
        <v>134</v>
      </c>
      <c r="B25" s="1" t="s">
        <v>84</v>
      </c>
      <c r="C25" s="15">
        <f>C12*2.5%/12</f>
        <v>952.82875000000001</v>
      </c>
      <c r="D25" s="15">
        <f>C25/C6</f>
        <v>0.21250000000000002</v>
      </c>
      <c r="E25" s="3">
        <f>C25*12</f>
        <v>11433.945</v>
      </c>
    </row>
    <row r="26" spans="1:5" s="121" customFormat="1">
      <c r="A26" s="118" t="s">
        <v>135</v>
      </c>
      <c r="B26" s="48" t="s">
        <v>108</v>
      </c>
      <c r="C26" s="49">
        <f>E26/12</f>
        <v>832.12761666666665</v>
      </c>
      <c r="D26" s="49">
        <f>E26/C6/12</f>
        <v>0.18558121650051665</v>
      </c>
      <c r="E26" s="50">
        <f>C9*1%</f>
        <v>9985.5313999999998</v>
      </c>
    </row>
    <row r="27" spans="1:5" s="123" customFormat="1">
      <c r="A27" s="122"/>
      <c r="B27" s="66" t="s">
        <v>141</v>
      </c>
      <c r="C27" s="14">
        <f>SUM(C17:C26)</f>
        <v>31958.778383333331</v>
      </c>
      <c r="D27" s="14">
        <f>SUM(D17:D26)</f>
        <v>7.1274511883256393</v>
      </c>
      <c r="E27" s="14">
        <f>SUM(E17:E26)</f>
        <v>383505.31059999991</v>
      </c>
    </row>
    <row r="28" spans="1:5" ht="37.5">
      <c r="A28" s="118"/>
      <c r="B28" s="90" t="s">
        <v>94</v>
      </c>
      <c r="C28" s="134">
        <f>E28/12</f>
        <v>6154.3741166666687</v>
      </c>
      <c r="D28" s="134">
        <f>C28/C6</f>
        <v>1.3725493692247082</v>
      </c>
      <c r="E28" s="134">
        <f>C12-E27</f>
        <v>73852.48940000002</v>
      </c>
    </row>
    <row r="29" spans="1:5">
      <c r="A29" s="120" t="s">
        <v>136</v>
      </c>
      <c r="B29" s="48" t="s">
        <v>131</v>
      </c>
      <c r="C29" s="15">
        <f t="shared" ref="C29:C33" si="1">E29/12</f>
        <v>166.66666666666666</v>
      </c>
      <c r="D29" s="54">
        <f>C29/C6</f>
        <v>3.7170023119754383E-2</v>
      </c>
      <c r="E29" s="50">
        <v>2000</v>
      </c>
    </row>
    <row r="30" spans="1:5">
      <c r="A30" s="120" t="s">
        <v>137</v>
      </c>
      <c r="B30" s="140" t="s">
        <v>149</v>
      </c>
      <c r="C30" s="15">
        <f t="shared" si="1"/>
        <v>3500</v>
      </c>
      <c r="D30" s="54">
        <f>C30/C6</f>
        <v>0.78057048551484209</v>
      </c>
      <c r="E30" s="50">
        <v>42000</v>
      </c>
    </row>
    <row r="31" spans="1:5">
      <c r="A31" s="120" t="s">
        <v>138</v>
      </c>
      <c r="B31" s="72" t="s">
        <v>152</v>
      </c>
      <c r="C31" s="15">
        <f>E31/12</f>
        <v>2500</v>
      </c>
      <c r="D31" s="54">
        <f>C31/C6</f>
        <v>0.55755034679631577</v>
      </c>
      <c r="E31" s="3">
        <v>30000</v>
      </c>
    </row>
    <row r="32" spans="1:5">
      <c r="A32" s="120" t="s">
        <v>139</v>
      </c>
      <c r="B32" s="18"/>
      <c r="C32" s="15">
        <f t="shared" si="1"/>
        <v>0</v>
      </c>
      <c r="D32" s="54">
        <f>C32/C6</f>
        <v>0</v>
      </c>
      <c r="E32" s="15"/>
    </row>
    <row r="33" spans="1:6">
      <c r="A33" s="120" t="s">
        <v>140</v>
      </c>
      <c r="B33" s="1"/>
      <c r="C33" s="15">
        <f t="shared" si="1"/>
        <v>0</v>
      </c>
      <c r="D33" s="54">
        <f>C33/C6</f>
        <v>0</v>
      </c>
      <c r="E33" s="3"/>
    </row>
    <row r="34" spans="1:6">
      <c r="A34" s="120" t="s">
        <v>142</v>
      </c>
      <c r="B34" s="140"/>
      <c r="C34" s="49">
        <f>E34/12</f>
        <v>0</v>
      </c>
      <c r="D34" s="53">
        <f>C34/C6</f>
        <v>0</v>
      </c>
      <c r="E34" s="53"/>
    </row>
    <row r="35" spans="1:6">
      <c r="A35" s="120" t="s">
        <v>143</v>
      </c>
      <c r="C35" s="49"/>
      <c r="D35" s="53">
        <f>C35/C6</f>
        <v>0</v>
      </c>
      <c r="E35" s="53"/>
    </row>
    <row r="36" spans="1:6">
      <c r="A36" s="100"/>
      <c r="B36" s="22" t="s">
        <v>144</v>
      </c>
      <c r="C36" s="14">
        <f>E36/12</f>
        <v>6166.666666666667</v>
      </c>
      <c r="D36" s="14">
        <f>C36/C6</f>
        <v>1.3752908554309122</v>
      </c>
      <c r="E36" s="14">
        <f>SUM(E29:E35)</f>
        <v>74000</v>
      </c>
      <c r="F36" s="135"/>
    </row>
    <row r="37" spans="1:6">
      <c r="A37" s="120"/>
      <c r="B37" s="141"/>
      <c r="C37" s="134">
        <f>E37/12</f>
        <v>0</v>
      </c>
      <c r="D37" s="134"/>
      <c r="E37" s="134"/>
    </row>
    <row r="38" spans="1:6">
      <c r="A38" s="120"/>
      <c r="B38" s="141" t="s">
        <v>148</v>
      </c>
      <c r="C38" s="134"/>
      <c r="D38" s="134"/>
      <c r="E38" s="134">
        <v>120848.1</v>
      </c>
    </row>
    <row r="39" spans="1:6">
      <c r="A39" s="120"/>
      <c r="B39" s="141" t="s">
        <v>151</v>
      </c>
      <c r="C39" s="134"/>
      <c r="D39" s="134"/>
      <c r="E39" s="134">
        <v>120848.1</v>
      </c>
    </row>
    <row r="40" spans="1:6">
      <c r="A40" s="120"/>
      <c r="B40" s="141"/>
      <c r="C40" s="134"/>
      <c r="D40" s="134"/>
      <c r="E40" s="134"/>
    </row>
    <row r="41" spans="1:6" ht="18" customHeight="1">
      <c r="A41" s="18"/>
      <c r="B41" s="18"/>
      <c r="C41" s="15">
        <f>E41/12</f>
        <v>0</v>
      </c>
      <c r="D41" s="54">
        <f>C41/C6</f>
        <v>0</v>
      </c>
      <c r="E41" s="15"/>
    </row>
    <row r="42" spans="1:6" ht="18" customHeight="1">
      <c r="A42" s="18"/>
      <c r="B42" s="142"/>
      <c r="C42" s="143"/>
      <c r="D42" s="54"/>
      <c r="E42" s="15"/>
    </row>
    <row r="43" spans="1:6" ht="33" customHeight="1">
      <c r="A43" s="100"/>
      <c r="B43" s="153" t="s">
        <v>147</v>
      </c>
      <c r="C43" s="190"/>
      <c r="D43" s="136">
        <f>D27+D36</f>
        <v>8.5027420437565517</v>
      </c>
      <c r="E43" s="133"/>
    </row>
    <row r="44" spans="1:6">
      <c r="A44" s="126"/>
      <c r="B44" s="126"/>
      <c r="C44" s="127"/>
      <c r="D44" s="26"/>
      <c r="E44" s="127"/>
    </row>
    <row r="45" spans="1:6" ht="42" customHeight="1">
      <c r="A45" s="126"/>
      <c r="B45" s="137" t="s">
        <v>145</v>
      </c>
      <c r="C45" s="138">
        <v>8300</v>
      </c>
      <c r="D45" s="138">
        <f>C45/100*88</f>
        <v>7304</v>
      </c>
      <c r="E45" s="26"/>
    </row>
    <row r="46" spans="1:6">
      <c r="A46" s="126"/>
      <c r="B46" s="126"/>
      <c r="C46" s="127"/>
      <c r="D46" s="127"/>
      <c r="E46" s="127"/>
    </row>
    <row r="47" spans="1:6">
      <c r="A47" s="128"/>
      <c r="B47" s="208" t="s">
        <v>146</v>
      </c>
      <c r="C47" s="209"/>
      <c r="D47" s="209"/>
      <c r="E47" s="210"/>
    </row>
    <row r="48" spans="1:6" ht="40.5" customHeight="1">
      <c r="A48" s="128"/>
      <c r="B48" s="211"/>
      <c r="C48" s="212"/>
      <c r="D48" s="212"/>
      <c r="E48" s="213"/>
    </row>
    <row r="49" spans="1:5" ht="46.5" customHeight="1">
      <c r="A49" s="57"/>
      <c r="B49" s="57"/>
      <c r="C49" s="131"/>
      <c r="D49" s="57"/>
      <c r="E49" s="129"/>
    </row>
    <row r="50" spans="1:5">
      <c r="A50" s="126"/>
      <c r="B50" s="126"/>
      <c r="C50" s="131"/>
      <c r="D50" s="127"/>
      <c r="E50" s="127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>
      <c r="A53" s="132"/>
      <c r="B53" s="132"/>
      <c r="C53" s="131"/>
      <c r="D53" s="131"/>
      <c r="E53" s="131"/>
    </row>
    <row r="54" spans="1:5">
      <c r="A54" s="132"/>
      <c r="B54" s="132"/>
      <c r="C54" s="131"/>
      <c r="D54" s="131"/>
      <c r="E54" s="131"/>
    </row>
    <row r="55" spans="1:5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132"/>
      <c r="B59" s="132"/>
      <c r="C59" s="131"/>
      <c r="D59" s="131"/>
      <c r="E59" s="131"/>
    </row>
    <row r="60" spans="1:5" s="75" customFormat="1">
      <c r="A60" s="132"/>
      <c r="B60" s="132"/>
      <c r="C60" s="131"/>
      <c r="D60" s="131"/>
      <c r="E60" s="131"/>
    </row>
    <row r="61" spans="1:5" s="75" customFormat="1">
      <c r="A61" s="132"/>
      <c r="B61" s="13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131"/>
      <c r="D90" s="131"/>
      <c r="E90" s="131"/>
    </row>
    <row r="91" spans="1:5" s="75" customFormat="1">
      <c r="A91" s="72"/>
      <c r="B91" s="72"/>
      <c r="C91" s="131"/>
      <c r="D91" s="131"/>
      <c r="E91" s="131"/>
    </row>
    <row r="92" spans="1:5" s="75" customFormat="1">
      <c r="A92" s="72"/>
      <c r="B92" s="72"/>
      <c r="C92" s="131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  <row r="95" spans="1:5" s="75" customFormat="1">
      <c r="A95" s="72"/>
      <c r="B95" s="72"/>
      <c r="C95" s="72"/>
      <c r="D95" s="131"/>
      <c r="E95" s="131"/>
    </row>
    <row r="96" spans="1:5" s="75" customFormat="1">
      <c r="A96" s="72"/>
      <c r="B96" s="72"/>
      <c r="C96" s="72"/>
      <c r="D96" s="131"/>
      <c r="E96" s="131"/>
    </row>
    <row r="97" spans="1:5" s="75" customFormat="1">
      <c r="A97" s="72"/>
      <c r="B97" s="72"/>
      <c r="C97" s="72"/>
      <c r="D97" s="131"/>
      <c r="E97" s="131"/>
    </row>
  </sheetData>
  <mergeCells count="12">
    <mergeCell ref="B43:C43"/>
    <mergeCell ref="B47:E48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128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17806.240000000002</v>
      </c>
      <c r="D6" s="179"/>
      <c r="E6" s="179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129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17771.009999999998</v>
      </c>
      <c r="D6" s="179"/>
      <c r="E6" s="179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5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130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3213.97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6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100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3"/>
      <c r="C46" s="154"/>
      <c r="D46" s="155"/>
      <c r="E46" s="156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7" t="s">
        <v>34</v>
      </c>
      <c r="C48" s="157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105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3"/>
      <c r="C48" s="154"/>
      <c r="D48" s="155"/>
      <c r="E48" s="156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7" t="s">
        <v>34</v>
      </c>
      <c r="C50" s="157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3.75" customHeight="1">
      <c r="A2" s="175" t="s">
        <v>106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18162.099999999999</v>
      </c>
      <c r="D6" s="179"/>
      <c r="E6" s="17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111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7</v>
      </c>
      <c r="D5" s="179"/>
      <c r="E5" s="179"/>
      <c r="F5" s="77"/>
    </row>
    <row r="6" spans="1:7" ht="19.5">
      <c r="B6" s="78" t="s">
        <v>2</v>
      </c>
      <c r="C6" s="178">
        <v>12392.69</v>
      </c>
      <c r="D6" s="179"/>
      <c r="E6" s="17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112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5</v>
      </c>
      <c r="D5" s="179"/>
      <c r="E5" s="179"/>
      <c r="F5" s="77"/>
    </row>
    <row r="6" spans="1:7" ht="19.5">
      <c r="B6" s="78" t="s">
        <v>2</v>
      </c>
      <c r="C6" s="178">
        <v>9285.86</v>
      </c>
      <c r="D6" s="179"/>
      <c r="E6" s="17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113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3183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114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3259.2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2020-11-27T05:42:44Z</dcterms:modified>
</cp:coreProperties>
</file>